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 up bestanden oude Laptop 1810\Documents\Adviesbureau Aleid Dik\adviesbureau\NAV\kostprijsberekeningen\"/>
    </mc:Choice>
  </mc:AlternateContent>
  <xr:revisionPtr revIDLastSave="0" documentId="13_ncr:1_{0DAED8A9-F046-4061-89C3-75BAEA2D6B0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6" i="1" l="1"/>
  <c r="I46" i="1"/>
  <c r="H46" i="1"/>
  <c r="G46" i="1"/>
  <c r="F46" i="1"/>
  <c r="E46" i="1"/>
  <c r="D46" i="1"/>
  <c r="J44" i="1"/>
  <c r="I44" i="1"/>
  <c r="H44" i="1"/>
  <c r="G44" i="1"/>
  <c r="F44" i="1"/>
  <c r="E44" i="1"/>
  <c r="D44" i="1"/>
  <c r="J42" i="1"/>
  <c r="I42" i="1"/>
  <c r="H42" i="1"/>
  <c r="G42" i="1"/>
  <c r="F42" i="1"/>
  <c r="E42" i="1"/>
  <c r="D42" i="1"/>
  <c r="J26" i="1"/>
  <c r="I26" i="1"/>
  <c r="H26" i="1"/>
  <c r="G26" i="1"/>
  <c r="F26" i="1"/>
  <c r="E26" i="1"/>
  <c r="D26" i="1"/>
  <c r="J18" i="1"/>
  <c r="I18" i="1"/>
  <c r="H18" i="1"/>
  <c r="G18" i="1"/>
  <c r="F18" i="1"/>
  <c r="E18" i="1"/>
  <c r="D18" i="1"/>
  <c r="I41" i="1" l="1"/>
  <c r="G41" i="1"/>
  <c r="E41" i="1"/>
  <c r="C41" i="1"/>
  <c r="B41" i="1"/>
  <c r="I36" i="1"/>
  <c r="G36" i="1"/>
  <c r="E36" i="1"/>
  <c r="C36" i="1"/>
  <c r="I32" i="1"/>
  <c r="G32" i="1"/>
  <c r="E32" i="1"/>
  <c r="C32" i="1"/>
  <c r="C26" i="1"/>
  <c r="C18" i="1"/>
  <c r="B18" i="1"/>
  <c r="B42" i="1" s="1"/>
  <c r="E8" i="1"/>
  <c r="C42" i="1" l="1"/>
  <c r="C44" i="1" s="1"/>
  <c r="C4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</author>
    <author>Hans van Kessel</author>
  </authors>
  <commentList>
    <comment ref="M1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Hans: </t>
        </r>
        <r>
          <rPr>
            <sz val="9"/>
            <color indexed="81"/>
            <rFont val="Tahoma"/>
            <family val="2"/>
          </rPr>
          <t xml:space="preserve">
gerekend met 10% verlies door schonen; Volgens Kees Rijk van CZAV varieert dat tussen de 4 en 14%
</t>
        </r>
      </text>
    </comment>
    <comment ref="C43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Hans van Kessel:</t>
        </r>
        <r>
          <rPr>
            <sz val="8"/>
            <color indexed="81"/>
            <rFont val="Tahoma"/>
            <family val="2"/>
          </rPr>
          <t xml:space="preserve">
opbrengsten variëren tussen de 5 en 6000 kg/ha</t>
        </r>
      </text>
    </comment>
  </commentList>
</comments>
</file>

<file path=xl/sharedStrings.xml><?xml version="1.0" encoding="utf-8"?>
<sst xmlns="http://schemas.openxmlformats.org/spreadsheetml/2006/main" count="64" uniqueCount="52">
  <si>
    <t>Kostenpost</t>
  </si>
  <si>
    <t>veldbonen</t>
  </si>
  <si>
    <t>Capucijners</t>
  </si>
  <si>
    <t>soja</t>
  </si>
  <si>
    <t>lupine</t>
  </si>
  <si>
    <t>€ /ha</t>
  </si>
  <si>
    <t>Toegerekende kosten</t>
  </si>
  <si>
    <t>Zaaizaad</t>
  </si>
  <si>
    <t>Behandeling zaaizaad</t>
  </si>
  <si>
    <t>Bemesting</t>
  </si>
  <si>
    <t>Gewasbescherming</t>
  </si>
  <si>
    <t xml:space="preserve">          onkruiden en groeiremming</t>
  </si>
  <si>
    <t xml:space="preserve">          ziekten en plagen</t>
  </si>
  <si>
    <t>Berekende rente</t>
  </si>
  <si>
    <t>Overige toegerekende kosten</t>
  </si>
  <si>
    <t xml:space="preserve">      gewasverzekeringen</t>
  </si>
  <si>
    <t xml:space="preserve">      Drogen en schonen</t>
  </si>
  <si>
    <t xml:space="preserve">      Transport</t>
  </si>
  <si>
    <t>Totaal toegerekende kosten</t>
  </si>
  <si>
    <t>Bewerkingskosten</t>
  </si>
  <si>
    <t>Arbeidkosten: € 28,50 per uur</t>
  </si>
  <si>
    <t>Machines: afschrijving en rente</t>
  </si>
  <si>
    <t>Machines: onderhoud</t>
  </si>
  <si>
    <t>Werk door derden</t>
  </si>
  <si>
    <t>Brandstof</t>
  </si>
  <si>
    <t>Totale bewerkingskosten</t>
  </si>
  <si>
    <t>Grond en gebouwen</t>
  </si>
  <si>
    <t>Pacht/grondrente/landhuurinl watersl</t>
  </si>
  <si>
    <t>Gebouwen (of opslag bij derden € 13 per ton)</t>
  </si>
  <si>
    <t>Gebouwen/verharding: onderhoud</t>
  </si>
  <si>
    <t>Totaal grond/gebouwen</t>
  </si>
  <si>
    <r>
      <t>Algemene</t>
    </r>
    <r>
      <rPr>
        <sz val="11"/>
        <rFont val="Gill Sans MT"/>
        <family val="2"/>
      </rPr>
      <t xml:space="preserve"> </t>
    </r>
    <r>
      <rPr>
        <b/>
        <sz val="11"/>
        <rFont val="Gill Sans MT"/>
        <family val="2"/>
      </rPr>
      <t>kosten</t>
    </r>
  </si>
  <si>
    <t>Energie</t>
  </si>
  <si>
    <t>Overige algemene kosten</t>
  </si>
  <si>
    <t>Totaal algemene kosten</t>
  </si>
  <si>
    <t>Overige opbrengsten</t>
  </si>
  <si>
    <t>Diversen (mestaanvoer, stro)</t>
  </si>
  <si>
    <t xml:space="preserve">      mestaanvoer</t>
  </si>
  <si>
    <t xml:space="preserve">      stro opbrengst</t>
  </si>
  <si>
    <t>Totaal diversen</t>
  </si>
  <si>
    <t xml:space="preserve">Totale kosten per ha </t>
  </si>
  <si>
    <t>Netto kg-opbrengst per ha</t>
  </si>
  <si>
    <t xml:space="preserve">Kostprijs per netto kilo </t>
  </si>
  <si>
    <t>Marge risico's ondernemer</t>
  </si>
  <si>
    <t>Kostprijs incl.marge per netto kg</t>
  </si>
  <si>
    <t>(Oogst)risico</t>
  </si>
  <si>
    <t>middelmatig</t>
  </si>
  <si>
    <t>hoog</t>
  </si>
  <si>
    <t xml:space="preserve">      NAK</t>
  </si>
  <si>
    <t>cent</t>
  </si>
  <si>
    <t>Kostprijsberekeningen eiwitgewassen oogst 2018</t>
  </si>
  <si>
    <t>mijn bedrijf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</si>
</sst>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_-&quot;€&quot;\ * #,##0.00_-;_-&quot;€&quot;\ * #,##0.00\-;_-&quot;€&quot;\ * &quot;-&quot;??_-;_-@_-"/>
    <numFmt numFmtId="165" formatCode="#,##0_ ;\-#,##0\ "/>
    <numFmt numFmtId="166" formatCode="&quot;€&quot;\ #,##0_-"/>
    <numFmt numFmtId="167" formatCode="&quot;€&quot;\ #,##0.00_-"/>
  </numFmts>
  <fonts count="10" x14ac:knownFonts="1">
    <font>
      <sz val="10"/>
      <name val="Arial"/>
      <family val="2"/>
    </font>
    <font>
      <sz val="10"/>
      <name val="Arial"/>
      <family val="2"/>
    </font>
    <font>
      <sz val="18"/>
      <name val="Gill Sans MT"/>
      <family val="2"/>
    </font>
    <font>
      <sz val="11"/>
      <name val="Gill Sans MT"/>
      <family val="2"/>
    </font>
    <font>
      <b/>
      <sz val="10"/>
      <name val="Arial"/>
      <family val="2"/>
    </font>
    <font>
      <b/>
      <sz val="11"/>
      <name val="Gill Sans MT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5" fillId="2" borderId="1" xfId="0" applyFont="1" applyFill="1" applyBorder="1"/>
    <xf numFmtId="0" fontId="3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3" fillId="0" borderId="1" xfId="0" applyFont="1" applyBorder="1"/>
    <xf numFmtId="0" fontId="3" fillId="3" borderId="1" xfId="0" applyFont="1" applyFill="1" applyBorder="1"/>
    <xf numFmtId="0" fontId="3" fillId="0" borderId="1" xfId="0" applyFont="1" applyFill="1" applyBorder="1"/>
    <xf numFmtId="41" fontId="3" fillId="0" borderId="1" xfId="0" applyNumberFormat="1" applyFont="1" applyBorder="1"/>
    <xf numFmtId="0" fontId="3" fillId="0" borderId="0" xfId="0" applyFont="1" applyFill="1" applyBorder="1"/>
    <xf numFmtId="164" fontId="0" fillId="0" borderId="0" xfId="0" applyNumberFormat="1"/>
    <xf numFmtId="0" fontId="5" fillId="0" borderId="1" xfId="0" applyFont="1" applyBorder="1"/>
    <xf numFmtId="3" fontId="3" fillId="3" borderId="1" xfId="0" applyNumberFormat="1" applyFont="1" applyFill="1" applyBorder="1"/>
    <xf numFmtId="41" fontId="3" fillId="0" borderId="1" xfId="0" applyNumberFormat="1" applyFont="1" applyFill="1" applyBorder="1"/>
    <xf numFmtId="1" fontId="3" fillId="0" borderId="1" xfId="0" applyNumberFormat="1" applyFont="1" applyBorder="1"/>
    <xf numFmtId="1" fontId="3" fillId="0" borderId="0" xfId="0" applyNumberFormat="1" applyFont="1" applyFill="1" applyBorder="1"/>
    <xf numFmtId="0" fontId="1" fillId="0" borderId="0" xfId="0" applyFont="1"/>
    <xf numFmtId="164" fontId="1" fillId="0" borderId="0" xfId="0" applyNumberFormat="1" applyFont="1"/>
    <xf numFmtId="41" fontId="3" fillId="0" borderId="1" xfId="1" applyNumberFormat="1" applyFont="1" applyBorder="1"/>
    <xf numFmtId="165" fontId="3" fillId="0" borderId="1" xfId="1" applyNumberFormat="1" applyFont="1" applyBorder="1"/>
    <xf numFmtId="165" fontId="3" fillId="0" borderId="0" xfId="1" applyNumberFormat="1" applyFont="1" applyFill="1" applyBorder="1"/>
    <xf numFmtId="165" fontId="3" fillId="0" borderId="1" xfId="0" applyNumberFormat="1" applyFont="1" applyBorder="1"/>
    <xf numFmtId="165" fontId="3" fillId="0" borderId="0" xfId="0" applyNumberFormat="1" applyFont="1" applyFill="1" applyBorder="1"/>
    <xf numFmtId="0" fontId="1" fillId="0" borderId="0" xfId="0" applyFont="1" applyFill="1" applyBorder="1"/>
    <xf numFmtId="1" fontId="5" fillId="0" borderId="1" xfId="0" applyNumberFormat="1" applyFont="1" applyBorder="1"/>
    <xf numFmtId="41" fontId="5" fillId="0" borderId="1" xfId="0" applyNumberFormat="1" applyFont="1" applyBorder="1"/>
    <xf numFmtId="1" fontId="5" fillId="0" borderId="0" xfId="0" applyNumberFormat="1" applyFont="1" applyFill="1" applyBorder="1"/>
    <xf numFmtId="0" fontId="0" fillId="0" borderId="0" xfId="0" applyFill="1"/>
    <xf numFmtId="3" fontId="3" fillId="0" borderId="1" xfId="0" applyNumberFormat="1" applyFont="1" applyBorder="1"/>
    <xf numFmtId="0" fontId="5" fillId="5" borderId="1" xfId="0" applyFont="1" applyFill="1" applyBorder="1"/>
    <xf numFmtId="166" fontId="5" fillId="5" borderId="1" xfId="0" applyNumberFormat="1" applyFont="1" applyFill="1" applyBorder="1"/>
    <xf numFmtId="41" fontId="5" fillId="5" borderId="1" xfId="0" applyNumberFormat="1" applyFont="1" applyFill="1" applyBorder="1"/>
    <xf numFmtId="0" fontId="5" fillId="0" borderId="0" xfId="0" applyFont="1" applyFill="1" applyBorder="1"/>
    <xf numFmtId="41" fontId="5" fillId="2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167" fontId="5" fillId="3" borderId="1" xfId="0" applyNumberFormat="1" applyFont="1" applyFill="1" applyBorder="1"/>
    <xf numFmtId="41" fontId="5" fillId="0" borderId="1" xfId="0" applyNumberFormat="1" applyFont="1" applyFill="1" applyBorder="1"/>
    <xf numFmtId="1" fontId="5" fillId="3" borderId="1" xfId="0" applyNumberFormat="1" applyFont="1" applyFill="1" applyBorder="1"/>
    <xf numFmtId="1" fontId="5" fillId="5" borderId="1" xfId="0" applyNumberFormat="1" applyFont="1" applyFill="1" applyBorder="1"/>
    <xf numFmtId="0" fontId="5" fillId="6" borderId="1" xfId="0" applyFont="1" applyFill="1" applyBorder="1"/>
    <xf numFmtId="1" fontId="3" fillId="6" borderId="1" xfId="0" applyNumberFormat="1" applyFont="1" applyFill="1" applyBorder="1"/>
    <xf numFmtId="1" fontId="5" fillId="6" borderId="1" xfId="0" applyNumberFormat="1" applyFont="1" applyFill="1" applyBorder="1"/>
    <xf numFmtId="1" fontId="5" fillId="6" borderId="0" xfId="0" applyNumberFormat="1" applyFont="1" applyFill="1" applyBorder="1"/>
    <xf numFmtId="0" fontId="5" fillId="7" borderId="1" xfId="0" applyFont="1" applyFill="1" applyBorder="1"/>
    <xf numFmtId="0" fontId="3" fillId="7" borderId="1" xfId="0" applyFont="1" applyFill="1" applyBorder="1"/>
    <xf numFmtId="167" fontId="5" fillId="7" borderId="1" xfId="0" applyNumberFormat="1" applyFont="1" applyFill="1" applyBorder="1"/>
    <xf numFmtId="167" fontId="5" fillId="0" borderId="0" xfId="0" applyNumberFormat="1" applyFont="1" applyFill="1" applyBorder="1"/>
    <xf numFmtId="9" fontId="5" fillId="0" borderId="1" xfId="0" applyNumberFormat="1" applyFont="1" applyFill="1" applyBorder="1"/>
    <xf numFmtId="9" fontId="5" fillId="0" borderId="0" xfId="0" applyNumberFormat="1" applyFont="1" applyFill="1" applyBorder="1"/>
    <xf numFmtId="0" fontId="3" fillId="0" borderId="3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3" fillId="0" borderId="1" xfId="0" applyNumberFormat="1" applyFont="1" applyFill="1" applyBorder="1"/>
    <xf numFmtId="0" fontId="3" fillId="4" borderId="1" xfId="0" applyFont="1" applyFill="1" applyBorder="1"/>
    <xf numFmtId="41" fontId="3" fillId="4" borderId="1" xfId="0" applyNumberFormat="1" applyFont="1" applyFill="1" applyBorder="1"/>
    <xf numFmtId="41" fontId="5" fillId="4" borderId="1" xfId="0" applyNumberFormat="1" applyFont="1" applyFill="1" applyBorder="1"/>
    <xf numFmtId="41" fontId="5" fillId="4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/>
    <xf numFmtId="3" fontId="3" fillId="4" borderId="1" xfId="0" applyNumberFormat="1" applyFont="1" applyFill="1" applyBorder="1"/>
    <xf numFmtId="0" fontId="5" fillId="4" borderId="1" xfId="0" applyFont="1" applyFill="1" applyBorder="1"/>
    <xf numFmtId="41" fontId="3" fillId="4" borderId="1" xfId="1" applyNumberFormat="1" applyFont="1" applyFill="1" applyBorder="1"/>
    <xf numFmtId="0" fontId="3" fillId="4" borderId="2" xfId="0" applyFont="1" applyFill="1" applyBorder="1"/>
    <xf numFmtId="1" fontId="3" fillId="4" borderId="2" xfId="0" applyNumberFormat="1" applyFont="1" applyFill="1" applyBorder="1"/>
    <xf numFmtId="165" fontId="3" fillId="4" borderId="2" xfId="1" applyNumberFormat="1" applyFont="1" applyFill="1" applyBorder="1"/>
    <xf numFmtId="165" fontId="3" fillId="4" borderId="1" xfId="1" applyNumberFormat="1" applyFont="1" applyFill="1" applyBorder="1"/>
    <xf numFmtId="165" fontId="3" fillId="4" borderId="2" xfId="0" applyNumberFormat="1" applyFont="1" applyFill="1" applyBorder="1"/>
    <xf numFmtId="1" fontId="5" fillId="4" borderId="2" xfId="0" applyNumberFormat="1" applyFont="1" applyFill="1" applyBorder="1"/>
    <xf numFmtId="0" fontId="5" fillId="4" borderId="2" xfId="0" applyFont="1" applyFill="1" applyBorder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1"/>
  <sheetViews>
    <sheetView tabSelected="1" zoomScaleNormal="100" workbookViewId="0">
      <selection activeCell="J3" sqref="J3"/>
    </sheetView>
  </sheetViews>
  <sheetFormatPr defaultRowHeight="13.2" x14ac:dyDescent="0.25"/>
  <cols>
    <col min="1" max="1" width="41.6640625" customWidth="1"/>
    <col min="2" max="2" width="0.5546875" customWidth="1"/>
    <col min="3" max="4" width="14.88671875" customWidth="1"/>
    <col min="5" max="5" width="12.44140625" customWidth="1"/>
    <col min="6" max="6" width="14.33203125" customWidth="1"/>
    <col min="7" max="7" width="12.6640625" customWidth="1"/>
    <col min="8" max="8" width="13.88671875" customWidth="1"/>
    <col min="9" max="9" width="12.6640625" customWidth="1"/>
    <col min="10" max="10" width="14" customWidth="1"/>
    <col min="11" max="11" width="12.6640625" customWidth="1"/>
    <col min="12" max="12" width="37.44140625" customWidth="1"/>
    <col min="13" max="13" width="12.6640625" bestFit="1" customWidth="1"/>
    <col min="17" max="17" width="9.88671875" customWidth="1"/>
    <col min="18" max="18" width="8.44140625" customWidth="1"/>
    <col min="20" max="20" width="9.5546875" customWidth="1"/>
  </cols>
  <sheetData>
    <row r="1" spans="1:13" ht="27" x14ac:dyDescent="0.65">
      <c r="A1" s="1" t="s">
        <v>50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3" ht="18" x14ac:dyDescent="0.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</row>
    <row r="3" spans="1:13" ht="18" x14ac:dyDescent="0.5">
      <c r="A3" s="5" t="s">
        <v>0</v>
      </c>
      <c r="B3" s="6"/>
      <c r="C3" s="7" t="s">
        <v>1</v>
      </c>
      <c r="D3" s="7" t="s">
        <v>51</v>
      </c>
      <c r="E3" s="8" t="s">
        <v>2</v>
      </c>
      <c r="F3" s="7" t="s">
        <v>51</v>
      </c>
      <c r="G3" s="7" t="s">
        <v>3</v>
      </c>
      <c r="H3" s="7" t="s">
        <v>51</v>
      </c>
      <c r="I3" s="9" t="s">
        <v>4</v>
      </c>
      <c r="J3" s="7" t="s">
        <v>51</v>
      </c>
      <c r="K3" s="10"/>
      <c r="M3" s="11"/>
    </row>
    <row r="4" spans="1:13" ht="18" x14ac:dyDescent="0.5">
      <c r="A4" s="12"/>
      <c r="B4" s="13"/>
      <c r="C4" s="60" t="s">
        <v>5</v>
      </c>
      <c r="D4" s="14"/>
      <c r="E4" s="60" t="s">
        <v>5</v>
      </c>
      <c r="F4" s="12"/>
      <c r="G4" s="61" t="s">
        <v>5</v>
      </c>
      <c r="H4" s="15"/>
      <c r="I4" s="68"/>
      <c r="J4" s="12"/>
      <c r="K4" s="16"/>
      <c r="L4" s="16"/>
      <c r="M4" s="17"/>
    </row>
    <row r="5" spans="1:13" ht="18" x14ac:dyDescent="0.5">
      <c r="A5" s="18" t="s">
        <v>6</v>
      </c>
      <c r="B5" s="19"/>
      <c r="C5" s="61"/>
      <c r="D5" s="20"/>
      <c r="E5" s="60"/>
      <c r="F5" s="12"/>
      <c r="G5" s="61"/>
      <c r="H5" s="15"/>
      <c r="I5" s="69"/>
      <c r="J5" s="21"/>
      <c r="K5" s="22"/>
      <c r="L5" s="23"/>
      <c r="M5" s="24"/>
    </row>
    <row r="6" spans="1:13" ht="18" x14ac:dyDescent="0.5">
      <c r="A6" s="12" t="s">
        <v>7</v>
      </c>
      <c r="B6" s="19"/>
      <c r="C6" s="61">
        <v>292.83999999999997</v>
      </c>
      <c r="D6" s="20"/>
      <c r="E6" s="60">
        <v>327.5</v>
      </c>
      <c r="F6" s="12"/>
      <c r="G6" s="67">
        <v>231.25</v>
      </c>
      <c r="H6" s="25"/>
      <c r="I6" s="70">
        <v>176</v>
      </c>
      <c r="J6" s="26"/>
      <c r="K6" s="27"/>
      <c r="L6" s="23"/>
      <c r="M6" s="17"/>
    </row>
    <row r="7" spans="1:13" ht="18" x14ac:dyDescent="0.5">
      <c r="A7" s="12" t="s">
        <v>8</v>
      </c>
      <c r="B7" s="19"/>
      <c r="C7" s="61"/>
      <c r="D7" s="20"/>
      <c r="E7" s="60"/>
      <c r="F7" s="12"/>
      <c r="G7" s="61">
        <v>40</v>
      </c>
      <c r="I7" s="71">
        <v>40</v>
      </c>
      <c r="K7" s="27"/>
      <c r="L7" s="23"/>
      <c r="M7" s="17"/>
    </row>
    <row r="8" spans="1:13" ht="18" x14ac:dyDescent="0.5">
      <c r="A8" s="12" t="s">
        <v>9</v>
      </c>
      <c r="B8" s="19"/>
      <c r="C8" s="61">
        <v>38</v>
      </c>
      <c r="D8" s="20"/>
      <c r="E8" s="60">
        <f>100*0.4+80*0.28</f>
        <v>62.400000000000006</v>
      </c>
      <c r="F8" s="14"/>
      <c r="G8" s="61">
        <v>78.94</v>
      </c>
      <c r="H8" s="15"/>
      <c r="I8" s="72">
        <v>75</v>
      </c>
      <c r="J8" s="28"/>
      <c r="K8" s="29"/>
      <c r="L8" s="30"/>
      <c r="M8" s="17"/>
    </row>
    <row r="9" spans="1:13" ht="18" x14ac:dyDescent="0.5">
      <c r="A9" s="12" t="s">
        <v>10</v>
      </c>
      <c r="B9" s="19"/>
      <c r="C9" s="61">
        <v>295</v>
      </c>
      <c r="D9" s="20"/>
      <c r="E9" s="60">
        <v>183.5</v>
      </c>
      <c r="F9" s="12"/>
      <c r="G9" s="61"/>
      <c r="H9" s="15"/>
      <c r="I9" s="68">
        <v>50</v>
      </c>
      <c r="J9" s="12"/>
      <c r="K9" s="16"/>
      <c r="L9" s="30"/>
      <c r="M9" s="17"/>
    </row>
    <row r="10" spans="1:13" ht="18" x14ac:dyDescent="0.5">
      <c r="A10" s="12" t="s">
        <v>11</v>
      </c>
      <c r="B10" s="19"/>
      <c r="C10" s="61"/>
      <c r="D10" s="20"/>
      <c r="E10" s="60"/>
      <c r="F10" s="12"/>
      <c r="G10" s="61">
        <v>288.14</v>
      </c>
      <c r="H10" s="15"/>
      <c r="I10" s="68"/>
      <c r="J10" s="12"/>
      <c r="K10" s="16"/>
      <c r="L10" s="30"/>
      <c r="M10" s="17"/>
    </row>
    <row r="11" spans="1:13" ht="18" x14ac:dyDescent="0.5">
      <c r="A11" s="12" t="s">
        <v>12</v>
      </c>
      <c r="B11" s="19"/>
      <c r="C11" s="61"/>
      <c r="D11" s="20"/>
      <c r="E11" s="60"/>
      <c r="F11" s="12"/>
      <c r="G11" s="61">
        <v>49.67</v>
      </c>
      <c r="H11" s="15"/>
      <c r="I11" s="68"/>
      <c r="J11" s="12"/>
      <c r="K11" s="16"/>
      <c r="L11" s="30"/>
      <c r="M11" s="17"/>
    </row>
    <row r="12" spans="1:13" ht="18" x14ac:dyDescent="0.5">
      <c r="A12" s="12" t="s">
        <v>13</v>
      </c>
      <c r="B12" s="19"/>
      <c r="C12" s="61">
        <v>8</v>
      </c>
      <c r="D12" s="20"/>
      <c r="E12" s="60">
        <v>8</v>
      </c>
      <c r="F12" s="12"/>
      <c r="G12" s="61">
        <v>8</v>
      </c>
      <c r="H12" s="15"/>
      <c r="I12" s="68">
        <v>8</v>
      </c>
      <c r="J12" s="12"/>
      <c r="K12" s="16"/>
      <c r="L12" s="30"/>
    </row>
    <row r="13" spans="1:13" ht="18" x14ac:dyDescent="0.5">
      <c r="A13" s="12" t="s">
        <v>14</v>
      </c>
      <c r="B13" s="19"/>
      <c r="C13" s="61">
        <v>29</v>
      </c>
      <c r="D13" s="20"/>
      <c r="E13" s="60">
        <v>30</v>
      </c>
      <c r="F13" s="12"/>
      <c r="G13" s="61">
        <v>30</v>
      </c>
      <c r="I13" s="60">
        <v>30</v>
      </c>
      <c r="K13" s="16"/>
      <c r="L13" s="30"/>
      <c r="M13" s="17"/>
    </row>
    <row r="14" spans="1:13" ht="18" x14ac:dyDescent="0.5">
      <c r="A14" s="12" t="s">
        <v>15</v>
      </c>
      <c r="B14" s="19"/>
      <c r="C14" s="61"/>
      <c r="D14" s="20"/>
      <c r="E14" s="60"/>
      <c r="F14" s="12"/>
      <c r="G14" s="61"/>
      <c r="H14" s="15"/>
      <c r="I14" s="60">
        <v>0</v>
      </c>
      <c r="K14" s="16"/>
      <c r="L14" s="30"/>
      <c r="M14" s="17"/>
    </row>
    <row r="15" spans="1:13" ht="18" x14ac:dyDescent="0.5">
      <c r="A15" s="12" t="s">
        <v>48</v>
      </c>
      <c r="B15" s="19"/>
      <c r="C15" s="61"/>
      <c r="D15" s="20"/>
      <c r="E15" s="60"/>
      <c r="F15" s="12"/>
      <c r="G15" s="61"/>
      <c r="H15" s="15"/>
      <c r="I15" s="68"/>
      <c r="J15" s="12"/>
      <c r="K15" s="16"/>
      <c r="L15" s="30"/>
      <c r="M15" s="17"/>
    </row>
    <row r="16" spans="1:13" ht="18" x14ac:dyDescent="0.5">
      <c r="A16" s="12" t="s">
        <v>16</v>
      </c>
      <c r="B16" s="19"/>
      <c r="C16" s="61">
        <v>50</v>
      </c>
      <c r="E16" s="60">
        <v>50</v>
      </c>
      <c r="G16" s="61">
        <v>100</v>
      </c>
      <c r="H16" s="15"/>
      <c r="I16" s="68">
        <v>50</v>
      </c>
      <c r="J16" s="12"/>
      <c r="K16" s="16"/>
      <c r="L16" s="30"/>
      <c r="M16" s="17"/>
    </row>
    <row r="17" spans="1:16" ht="18" x14ac:dyDescent="0.5">
      <c r="A17" s="12" t="s">
        <v>17</v>
      </c>
      <c r="B17" s="19"/>
      <c r="C17" s="61"/>
      <c r="D17" s="20"/>
      <c r="E17" s="60"/>
      <c r="F17" s="12"/>
      <c r="G17" s="61">
        <v>40</v>
      </c>
      <c r="H17" s="15"/>
      <c r="I17" s="68">
        <v>75</v>
      </c>
      <c r="J17" s="12"/>
      <c r="K17" s="16"/>
      <c r="L17" s="30"/>
      <c r="M17" s="17"/>
    </row>
    <row r="18" spans="1:16" ht="18" x14ac:dyDescent="0.5">
      <c r="A18" s="18" t="s">
        <v>18</v>
      </c>
      <c r="B18" s="31">
        <f t="shared" ref="B18:J18" si="0">SUM(B6:B17)</f>
        <v>0</v>
      </c>
      <c r="C18" s="62">
        <f t="shared" si="0"/>
        <v>712.83999999999992</v>
      </c>
      <c r="D18" s="62">
        <f t="shared" si="0"/>
        <v>0</v>
      </c>
      <c r="E18" s="62">
        <f t="shared" si="0"/>
        <v>661.4</v>
      </c>
      <c r="F18" s="62">
        <f t="shared" si="0"/>
        <v>0</v>
      </c>
      <c r="G18" s="62">
        <f t="shared" si="0"/>
        <v>865.99999999999989</v>
      </c>
      <c r="H18" s="62">
        <f t="shared" si="0"/>
        <v>0</v>
      </c>
      <c r="I18" s="62">
        <f t="shared" si="0"/>
        <v>504</v>
      </c>
      <c r="J18" s="62">
        <f t="shared" si="0"/>
        <v>0</v>
      </c>
      <c r="K18" s="33"/>
      <c r="L18" s="30"/>
      <c r="M18" s="17"/>
    </row>
    <row r="19" spans="1:16" ht="18" x14ac:dyDescent="0.5">
      <c r="A19" s="12"/>
      <c r="B19" s="19"/>
      <c r="C19" s="61"/>
      <c r="D19" s="20"/>
      <c r="E19" s="60"/>
      <c r="F19" s="12"/>
      <c r="G19" s="61"/>
      <c r="H19" s="15"/>
      <c r="I19" s="73"/>
      <c r="J19" s="31"/>
      <c r="K19" s="33"/>
      <c r="L19" s="30"/>
      <c r="M19" s="17"/>
    </row>
    <row r="20" spans="1:16" ht="18" x14ac:dyDescent="0.5">
      <c r="A20" s="18" t="s">
        <v>19</v>
      </c>
      <c r="B20" s="19"/>
      <c r="C20" s="61"/>
      <c r="D20" s="20"/>
      <c r="E20" s="60"/>
      <c r="F20" s="12"/>
      <c r="G20" s="61"/>
      <c r="H20" s="15"/>
      <c r="I20" s="68"/>
      <c r="J20" s="12"/>
      <c r="K20" s="16"/>
      <c r="P20" s="34"/>
    </row>
    <row r="21" spans="1:16" ht="18" x14ac:dyDescent="0.5">
      <c r="A21" s="12" t="s">
        <v>20</v>
      </c>
      <c r="B21" s="19"/>
      <c r="C21" s="61">
        <v>114</v>
      </c>
      <c r="D21" s="20"/>
      <c r="E21" s="65">
        <v>144</v>
      </c>
      <c r="F21" s="35"/>
      <c r="G21" s="61">
        <v>144</v>
      </c>
      <c r="H21" s="15"/>
      <c r="I21" s="68">
        <v>270</v>
      </c>
      <c r="J21" s="12"/>
      <c r="K21" s="16"/>
    </row>
    <row r="22" spans="1:16" ht="18" x14ac:dyDescent="0.5">
      <c r="A22" s="12" t="s">
        <v>21</v>
      </c>
      <c r="B22" s="19"/>
      <c r="C22" s="61">
        <v>110</v>
      </c>
      <c r="D22" s="20"/>
      <c r="E22" s="65">
        <v>110</v>
      </c>
      <c r="F22" s="35"/>
      <c r="G22" s="61">
        <v>110</v>
      </c>
      <c r="H22" s="15"/>
      <c r="I22" s="60">
        <v>110</v>
      </c>
      <c r="K22" s="16"/>
      <c r="L22" s="23"/>
    </row>
    <row r="23" spans="1:16" ht="18" x14ac:dyDescent="0.5">
      <c r="A23" s="12" t="s">
        <v>22</v>
      </c>
      <c r="B23" s="19"/>
      <c r="C23" s="61">
        <v>50</v>
      </c>
      <c r="D23" s="20"/>
      <c r="E23" s="65">
        <v>50</v>
      </c>
      <c r="F23" s="35"/>
      <c r="G23" s="61">
        <v>50</v>
      </c>
      <c r="H23" s="15"/>
      <c r="I23" s="60">
        <v>50</v>
      </c>
      <c r="K23" s="16"/>
    </row>
    <row r="24" spans="1:16" ht="18" x14ac:dyDescent="0.5">
      <c r="A24" s="12" t="s">
        <v>23</v>
      </c>
      <c r="B24" s="19"/>
      <c r="C24" s="61">
        <v>250</v>
      </c>
      <c r="E24" s="65">
        <v>250</v>
      </c>
      <c r="G24" s="61">
        <v>250</v>
      </c>
      <c r="I24" s="60">
        <v>250</v>
      </c>
      <c r="K24" s="16"/>
    </row>
    <row r="25" spans="1:16" ht="18" x14ac:dyDescent="0.5">
      <c r="A25" s="12" t="s">
        <v>24</v>
      </c>
      <c r="B25" s="19"/>
      <c r="C25" s="61">
        <v>45</v>
      </c>
      <c r="D25" s="20"/>
      <c r="E25" s="65">
        <v>45</v>
      </c>
      <c r="G25" s="61">
        <v>45</v>
      </c>
      <c r="I25" s="60">
        <v>45</v>
      </c>
      <c r="K25" s="16"/>
    </row>
    <row r="26" spans="1:16" ht="18" x14ac:dyDescent="0.5">
      <c r="A26" s="36" t="s">
        <v>25</v>
      </c>
      <c r="B26" s="37"/>
      <c r="C26" s="38">
        <f>SUM(C21:C25)</f>
        <v>569</v>
      </c>
      <c r="D26" s="38">
        <f t="shared" ref="D26:J26" si="1">SUM(D21:D25)</f>
        <v>0</v>
      </c>
      <c r="E26" s="38">
        <f t="shared" si="1"/>
        <v>599</v>
      </c>
      <c r="F26" s="38">
        <f t="shared" si="1"/>
        <v>0</v>
      </c>
      <c r="G26" s="38">
        <f t="shared" si="1"/>
        <v>599</v>
      </c>
      <c r="H26" s="38">
        <f t="shared" si="1"/>
        <v>0</v>
      </c>
      <c r="I26" s="38">
        <f t="shared" si="1"/>
        <v>725</v>
      </c>
      <c r="J26" s="38">
        <f t="shared" si="1"/>
        <v>0</v>
      </c>
      <c r="K26" s="39"/>
    </row>
    <row r="27" spans="1:16" ht="18" x14ac:dyDescent="0.5">
      <c r="A27" s="5" t="s">
        <v>0</v>
      </c>
      <c r="B27" s="6"/>
      <c r="C27" s="63" t="s">
        <v>1</v>
      </c>
      <c r="D27" s="40"/>
      <c r="E27" s="8" t="s">
        <v>2</v>
      </c>
      <c r="F27" s="8"/>
      <c r="G27" s="63" t="s">
        <v>3</v>
      </c>
      <c r="H27" s="40"/>
      <c r="I27" s="9" t="s">
        <v>4</v>
      </c>
      <c r="J27" s="8"/>
      <c r="K27" s="10"/>
    </row>
    <row r="28" spans="1:16" ht="18" x14ac:dyDescent="0.5">
      <c r="A28" s="18" t="s">
        <v>26</v>
      </c>
      <c r="B28" s="13"/>
      <c r="C28" s="61"/>
      <c r="D28" s="20"/>
      <c r="E28" s="60"/>
      <c r="F28" s="12"/>
      <c r="G28" s="61"/>
      <c r="H28" s="15"/>
      <c r="I28" s="74"/>
      <c r="J28" s="41"/>
      <c r="K28" s="39"/>
    </row>
    <row r="29" spans="1:16" ht="18" x14ac:dyDescent="0.5">
      <c r="A29" s="12" t="s">
        <v>27</v>
      </c>
      <c r="B29" s="13"/>
      <c r="C29" s="61">
        <v>850</v>
      </c>
      <c r="E29" s="60">
        <v>850</v>
      </c>
      <c r="G29" s="61">
        <v>850</v>
      </c>
      <c r="I29" s="60">
        <v>850</v>
      </c>
      <c r="K29" s="16"/>
    </row>
    <row r="30" spans="1:16" ht="18" x14ac:dyDescent="0.5">
      <c r="A30" s="12" t="s">
        <v>28</v>
      </c>
      <c r="B30" s="13"/>
      <c r="C30" s="61">
        <v>117</v>
      </c>
      <c r="D30" s="20"/>
      <c r="E30" s="60">
        <v>52</v>
      </c>
      <c r="F30" s="12"/>
      <c r="G30" s="61">
        <v>52</v>
      </c>
      <c r="H30" s="15"/>
      <c r="I30" s="68">
        <v>25</v>
      </c>
      <c r="J30" s="12"/>
      <c r="K30" s="16"/>
    </row>
    <row r="31" spans="1:16" ht="18" x14ac:dyDescent="0.5">
      <c r="A31" s="12" t="s">
        <v>29</v>
      </c>
      <c r="B31" s="13"/>
      <c r="C31" s="61">
        <v>15</v>
      </c>
      <c r="D31" s="20"/>
      <c r="E31" s="60">
        <v>15</v>
      </c>
      <c r="F31" s="12"/>
      <c r="G31" s="61">
        <v>15</v>
      </c>
      <c r="H31" s="15"/>
      <c r="I31" s="60">
        <v>15</v>
      </c>
      <c r="K31" s="16"/>
    </row>
    <row r="32" spans="1:16" ht="18" x14ac:dyDescent="0.5">
      <c r="A32" s="18" t="s">
        <v>30</v>
      </c>
      <c r="B32" s="42"/>
      <c r="C32" s="62">
        <f>SUM(C29:C31)</f>
        <v>982</v>
      </c>
      <c r="D32" s="43"/>
      <c r="E32" s="66">
        <f>SUM(E29:E31)</f>
        <v>917</v>
      </c>
      <c r="F32" s="18"/>
      <c r="G32" s="62">
        <f>SUM(G29:G31)</f>
        <v>917</v>
      </c>
      <c r="H32" s="32"/>
      <c r="I32" s="74">
        <f>SUM(I29:I31)</f>
        <v>890</v>
      </c>
      <c r="J32" s="18"/>
      <c r="K32" s="39"/>
    </row>
    <row r="33" spans="1:11" ht="18" x14ac:dyDescent="0.5">
      <c r="A33" s="18" t="s">
        <v>31</v>
      </c>
      <c r="B33" s="13"/>
      <c r="C33" s="61"/>
      <c r="D33" s="20"/>
      <c r="E33" s="60"/>
      <c r="F33" s="12"/>
      <c r="G33" s="61"/>
      <c r="H33" s="15"/>
      <c r="I33" s="74"/>
      <c r="J33" s="18"/>
      <c r="K33" s="39"/>
    </row>
    <row r="34" spans="1:11" ht="18" x14ac:dyDescent="0.5">
      <c r="A34" s="12" t="s">
        <v>32</v>
      </c>
      <c r="B34" s="13"/>
      <c r="C34" s="61">
        <v>0</v>
      </c>
      <c r="D34" s="59">
        <v>0</v>
      </c>
      <c r="E34" s="60">
        <v>0</v>
      </c>
      <c r="F34" s="12">
        <v>0</v>
      </c>
      <c r="G34" s="61">
        <v>0</v>
      </c>
      <c r="H34" s="15">
        <v>0</v>
      </c>
      <c r="I34" s="68">
        <v>0</v>
      </c>
      <c r="J34" s="12">
        <v>0</v>
      </c>
      <c r="K34" s="16"/>
    </row>
    <row r="35" spans="1:11" ht="18" x14ac:dyDescent="0.5">
      <c r="A35" s="12" t="s">
        <v>33</v>
      </c>
      <c r="B35" s="13"/>
      <c r="C35" s="61">
        <v>50</v>
      </c>
      <c r="D35" s="20"/>
      <c r="E35" s="60">
        <v>50</v>
      </c>
      <c r="F35" s="12"/>
      <c r="G35" s="61">
        <v>50</v>
      </c>
      <c r="H35" s="15"/>
      <c r="I35" s="68">
        <v>50</v>
      </c>
      <c r="J35" s="12"/>
      <c r="K35" s="16"/>
    </row>
    <row r="36" spans="1:11" ht="18" x14ac:dyDescent="0.5">
      <c r="A36" s="18" t="s">
        <v>34</v>
      </c>
      <c r="B36" s="44"/>
      <c r="C36" s="62">
        <f>SUM(C34:C35)</f>
        <v>50</v>
      </c>
      <c r="D36" s="43"/>
      <c r="E36" s="64">
        <f>SUM(E34:E35)</f>
        <v>50</v>
      </c>
      <c r="F36" s="31"/>
      <c r="G36" s="62">
        <f>SUM(G34:G35)</f>
        <v>50</v>
      </c>
      <c r="H36" s="32"/>
      <c r="I36" s="73">
        <f>SUM(I34:I35)</f>
        <v>50</v>
      </c>
      <c r="J36" s="31"/>
      <c r="K36" s="33"/>
    </row>
    <row r="37" spans="1:11" ht="18" x14ac:dyDescent="0.5">
      <c r="A37" s="18" t="s">
        <v>35</v>
      </c>
      <c r="B37" s="13"/>
      <c r="C37" s="61"/>
      <c r="D37" s="20"/>
      <c r="E37" s="60"/>
      <c r="F37" s="12"/>
      <c r="G37" s="61"/>
      <c r="H37" s="15"/>
      <c r="I37" s="73"/>
      <c r="J37" s="31"/>
      <c r="K37" s="33"/>
    </row>
    <row r="38" spans="1:11" ht="18" x14ac:dyDescent="0.5">
      <c r="A38" s="18" t="s">
        <v>36</v>
      </c>
      <c r="B38" s="13"/>
      <c r="C38" s="61">
        <v>0</v>
      </c>
      <c r="D38" s="20"/>
      <c r="E38" s="60">
        <v>135</v>
      </c>
      <c r="F38" s="12"/>
      <c r="G38" s="61">
        <v>0</v>
      </c>
      <c r="H38" s="15"/>
      <c r="I38" s="68">
        <v>0</v>
      </c>
      <c r="J38" s="12"/>
      <c r="K38" s="16"/>
    </row>
    <row r="39" spans="1:11" ht="18" x14ac:dyDescent="0.5">
      <c r="A39" s="12" t="s">
        <v>37</v>
      </c>
      <c r="B39" s="13"/>
      <c r="C39" s="61"/>
      <c r="D39" s="20"/>
      <c r="E39" s="60"/>
      <c r="F39" s="12"/>
      <c r="G39" s="61">
        <v>47.52</v>
      </c>
      <c r="H39" s="15"/>
      <c r="I39" s="68"/>
      <c r="J39" s="12"/>
      <c r="K39" s="16"/>
    </row>
    <row r="40" spans="1:11" ht="18" x14ac:dyDescent="0.5">
      <c r="A40" s="12" t="s">
        <v>38</v>
      </c>
      <c r="B40" s="13"/>
      <c r="C40" s="61"/>
      <c r="D40" s="20"/>
      <c r="E40" s="60"/>
      <c r="G40" s="61"/>
      <c r="H40" s="15"/>
      <c r="I40" s="68"/>
      <c r="J40" s="12"/>
      <c r="K40" s="16"/>
    </row>
    <row r="41" spans="1:11" ht="18" x14ac:dyDescent="0.5">
      <c r="A41" s="18" t="s">
        <v>39</v>
      </c>
      <c r="B41" s="18">
        <f t="shared" ref="B41:I41" si="2">SUM(B38:B40)</f>
        <v>0</v>
      </c>
      <c r="C41" s="62">
        <f t="shared" si="2"/>
        <v>0</v>
      </c>
      <c r="D41" s="32"/>
      <c r="E41" s="66">
        <f>SUM(E38:E40)</f>
        <v>135</v>
      </c>
      <c r="F41" s="18"/>
      <c r="G41" s="62">
        <f t="shared" si="2"/>
        <v>47.52</v>
      </c>
      <c r="H41" s="32"/>
      <c r="I41" s="74">
        <f t="shared" si="2"/>
        <v>0</v>
      </c>
      <c r="J41" s="18"/>
      <c r="K41" s="39"/>
    </row>
    <row r="42" spans="1:11" ht="18" x14ac:dyDescent="0.5">
      <c r="A42" s="36" t="s">
        <v>40</v>
      </c>
      <c r="B42" s="45">
        <f t="shared" ref="B42:J42" si="3">B18+B26+B32+B36+B38-B41</f>
        <v>0</v>
      </c>
      <c r="C42" s="45">
        <f t="shared" si="3"/>
        <v>2313.84</v>
      </c>
      <c r="D42" s="45">
        <f t="shared" si="3"/>
        <v>0</v>
      </c>
      <c r="E42" s="45">
        <f t="shared" si="3"/>
        <v>2227.4</v>
      </c>
      <c r="F42" s="45">
        <f t="shared" si="3"/>
        <v>0</v>
      </c>
      <c r="G42" s="45">
        <f t="shared" si="3"/>
        <v>2384.48</v>
      </c>
      <c r="H42" s="45">
        <f t="shared" si="3"/>
        <v>0</v>
      </c>
      <c r="I42" s="45">
        <f t="shared" si="3"/>
        <v>2169</v>
      </c>
      <c r="J42" s="45">
        <f t="shared" si="3"/>
        <v>0</v>
      </c>
      <c r="K42" s="33"/>
    </row>
    <row r="43" spans="1:11" ht="18" x14ac:dyDescent="0.5">
      <c r="A43" s="46" t="s">
        <v>41</v>
      </c>
      <c r="B43" s="47"/>
      <c r="C43" s="48">
        <v>5500</v>
      </c>
      <c r="D43" s="48"/>
      <c r="E43" s="48">
        <v>4000</v>
      </c>
      <c r="F43" s="48"/>
      <c r="G43" s="48">
        <v>3400</v>
      </c>
      <c r="H43" s="49"/>
      <c r="I43" s="49">
        <v>2700</v>
      </c>
      <c r="J43" s="48"/>
      <c r="K43" s="33"/>
    </row>
    <row r="44" spans="1:11" ht="18" x14ac:dyDescent="0.5">
      <c r="A44" s="50" t="s">
        <v>42</v>
      </c>
      <c r="B44" s="51"/>
      <c r="C44" s="52">
        <f>C42/C43</f>
        <v>0.42069818181818186</v>
      </c>
      <c r="D44" s="52" t="e">
        <f t="shared" ref="D44:J44" si="4">D42/D43</f>
        <v>#DIV/0!</v>
      </c>
      <c r="E44" s="52">
        <f t="shared" si="4"/>
        <v>0.55685000000000007</v>
      </c>
      <c r="F44" s="52" t="e">
        <f t="shared" si="4"/>
        <v>#DIV/0!</v>
      </c>
      <c r="G44" s="52">
        <f t="shared" si="4"/>
        <v>0.70131764705882349</v>
      </c>
      <c r="H44" s="52" t="e">
        <f t="shared" si="4"/>
        <v>#DIV/0!</v>
      </c>
      <c r="I44" s="52">
        <f t="shared" si="4"/>
        <v>0.80333333333333334</v>
      </c>
      <c r="J44" s="52" t="e">
        <f t="shared" si="4"/>
        <v>#DIV/0!</v>
      </c>
      <c r="K44" s="53"/>
    </row>
    <row r="45" spans="1:11" ht="18" x14ac:dyDescent="0.5">
      <c r="A45" s="41" t="s">
        <v>43</v>
      </c>
      <c r="B45" s="13"/>
      <c r="C45" s="54">
        <v>0.15</v>
      </c>
      <c r="D45" s="54"/>
      <c r="E45" s="54">
        <v>0.15</v>
      </c>
      <c r="F45" s="54"/>
      <c r="G45" s="54">
        <v>0.15</v>
      </c>
      <c r="H45" s="54"/>
      <c r="I45" s="54">
        <v>0.15</v>
      </c>
      <c r="J45" s="55"/>
      <c r="K45" s="55"/>
    </row>
    <row r="46" spans="1:11" ht="18" x14ac:dyDescent="0.5">
      <c r="A46" s="50" t="s">
        <v>44</v>
      </c>
      <c r="B46" s="51"/>
      <c r="C46" s="52">
        <f>C44+(C45*C44)</f>
        <v>0.48380290909090912</v>
      </c>
      <c r="D46" s="52" t="e">
        <f t="shared" ref="D46:J46" si="5">D44+(D45*D44)</f>
        <v>#DIV/0!</v>
      </c>
      <c r="E46" s="52">
        <f t="shared" si="5"/>
        <v>0.64037750000000004</v>
      </c>
      <c r="F46" s="52" t="e">
        <f t="shared" si="5"/>
        <v>#DIV/0!</v>
      </c>
      <c r="G46" s="52">
        <f t="shared" si="5"/>
        <v>0.806515294117647</v>
      </c>
      <c r="H46" s="52" t="e">
        <f t="shared" si="5"/>
        <v>#DIV/0!</v>
      </c>
      <c r="I46" s="52">
        <f t="shared" si="5"/>
        <v>0.92383333333333328</v>
      </c>
      <c r="J46" s="52" t="e">
        <f t="shared" si="5"/>
        <v>#DIV/0!</v>
      </c>
      <c r="K46" s="53"/>
    </row>
    <row r="47" spans="1:11" ht="18" x14ac:dyDescent="0.5">
      <c r="A47" s="2"/>
      <c r="B47" s="2"/>
      <c r="C47" s="56"/>
      <c r="D47" s="56"/>
      <c r="E47" s="2"/>
      <c r="F47" s="2"/>
      <c r="I47" s="53"/>
      <c r="J47" s="53"/>
      <c r="K47" s="53"/>
    </row>
    <row r="48" spans="1:11" ht="18" x14ac:dyDescent="0.5">
      <c r="A48" s="18" t="s">
        <v>45</v>
      </c>
      <c r="B48" s="57"/>
      <c r="C48" s="57" t="s">
        <v>46</v>
      </c>
      <c r="D48" s="57"/>
      <c r="E48" s="57" t="s">
        <v>47</v>
      </c>
      <c r="F48" s="57"/>
      <c r="G48" s="57" t="s">
        <v>47</v>
      </c>
      <c r="H48" s="57"/>
      <c r="I48" s="57" t="s">
        <v>47</v>
      </c>
      <c r="J48" s="58"/>
      <c r="K48" s="10"/>
    </row>
    <row r="49" spans="1:11" ht="18" x14ac:dyDescent="0.5">
      <c r="A49" s="2"/>
      <c r="B49" s="2"/>
      <c r="C49" s="2"/>
      <c r="D49" s="2"/>
      <c r="E49" s="2"/>
      <c r="F49" s="2"/>
      <c r="K49" s="34"/>
    </row>
    <row r="50" spans="1:11" ht="18" x14ac:dyDescent="0.5">
      <c r="A50" s="2"/>
      <c r="B50" s="2"/>
      <c r="C50" s="2"/>
      <c r="D50" s="2"/>
      <c r="E50" s="2"/>
      <c r="F50" s="2"/>
      <c r="K50" s="34"/>
    </row>
    <row r="51" spans="1:11" ht="18" x14ac:dyDescent="0.5">
      <c r="A51" s="2" t="s">
        <v>49</v>
      </c>
      <c r="B51" s="2"/>
      <c r="C51" s="2">
        <v>20</v>
      </c>
      <c r="D51" s="2"/>
      <c r="E51" s="2">
        <v>50</v>
      </c>
      <c r="F51" s="2"/>
      <c r="G51">
        <v>50</v>
      </c>
      <c r="I51">
        <v>70</v>
      </c>
      <c r="K51" s="34"/>
    </row>
    <row r="52" spans="1:11" ht="18" x14ac:dyDescent="0.5">
      <c r="A52" s="2"/>
      <c r="B52" s="2"/>
      <c r="C52" s="2"/>
      <c r="D52" s="2"/>
      <c r="E52" s="2"/>
      <c r="F52" s="2"/>
      <c r="K52" s="34"/>
    </row>
    <row r="53" spans="1:11" ht="18" x14ac:dyDescent="0.5">
      <c r="A53" s="2"/>
      <c r="B53" s="2"/>
      <c r="C53" s="2"/>
      <c r="D53" s="2"/>
      <c r="E53" s="2"/>
      <c r="F53" s="2"/>
      <c r="K53" s="34"/>
    </row>
    <row r="54" spans="1:11" ht="18" x14ac:dyDescent="0.5">
      <c r="A54" s="2"/>
      <c r="B54" s="2"/>
      <c r="C54" s="2"/>
      <c r="D54" s="2"/>
      <c r="E54" s="2"/>
      <c r="F54" s="2"/>
      <c r="K54" s="34"/>
    </row>
    <row r="55" spans="1:11" x14ac:dyDescent="0.25">
      <c r="K55" s="34"/>
    </row>
    <row r="56" spans="1:11" x14ac:dyDescent="0.25">
      <c r="K56" s="34"/>
    </row>
    <row r="57" spans="1:11" x14ac:dyDescent="0.25">
      <c r="K57" s="34"/>
    </row>
    <row r="58" spans="1:11" x14ac:dyDescent="0.25">
      <c r="K58" s="34"/>
    </row>
    <row r="59" spans="1:11" x14ac:dyDescent="0.25">
      <c r="K59" s="34"/>
    </row>
    <row r="60" spans="1:11" x14ac:dyDescent="0.25">
      <c r="K60" s="34"/>
    </row>
    <row r="61" spans="1:11" x14ac:dyDescent="0.25">
      <c r="K61" s="34"/>
    </row>
  </sheetData>
  <printOptions gridLines="1"/>
  <pageMargins left="0.74803149606299213" right="0.74803149606299213" top="0.51181102362204722" bottom="0.51181102362204722" header="0.51181102362204722" footer="0.51181102362204722"/>
  <pageSetup paperSize="9" scale="71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van Kessel</dc:creator>
  <cp:lastModifiedBy>Aleid Dik</cp:lastModifiedBy>
  <dcterms:created xsi:type="dcterms:W3CDTF">2018-01-07T18:39:37Z</dcterms:created>
  <dcterms:modified xsi:type="dcterms:W3CDTF">2020-02-24T16:14:12Z</dcterms:modified>
</cp:coreProperties>
</file>