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 up bestanden oude Laptop 1810\Documents\Adviesbureau Aleid Dik\adviesbureau\NAV\kostprijsberekeningen\"/>
    </mc:Choice>
  </mc:AlternateContent>
  <xr:revisionPtr revIDLastSave="0" documentId="8_{87A52D2E-DF53-45B2-8408-273BDD69BFC1}" xr6:coauthVersionLast="40" xr6:coauthVersionMax="40" xr10:uidLastSave="{00000000-0000-0000-0000-000000000000}"/>
  <workbookProtection workbookAlgorithmName="SHA-512" workbookHashValue="5T1YgRwC6DrthUdUA8f1oPKTXV/oY8N/2iHuufsSF0raWYUDWsHJ3ZjtxtG6jBI0gfne9apcI40GiPoFIzB1qQ==" workbookSaltValue="VRz9DvRQh01k4m7ZsM1ZSg==" workbookSpinCount="100000" lockStructure="1"/>
  <bookViews>
    <workbookView xWindow="0" yWindow="0" windowWidth="23040" windowHeight="8988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6" i="1" l="1"/>
  <c r="B53" i="1"/>
  <c r="B54" i="1"/>
  <c r="B52" i="1"/>
  <c r="B42" i="1"/>
  <c r="D9" i="1" l="1"/>
  <c r="B9" i="1"/>
  <c r="F9" i="1" l="1"/>
  <c r="F42" i="1" l="1"/>
  <c r="F34" i="1"/>
  <c r="F30" i="1"/>
  <c r="F25" i="1"/>
  <c r="F19" i="1"/>
  <c r="F11" i="1"/>
  <c r="D42" i="1"/>
  <c r="D34" i="1"/>
  <c r="B34" i="1"/>
  <c r="D30" i="1"/>
  <c r="B30" i="1"/>
  <c r="D25" i="1"/>
  <c r="B25" i="1"/>
  <c r="D19" i="1"/>
  <c r="B19" i="1"/>
  <c r="B11" i="1"/>
  <c r="D11" i="1"/>
  <c r="F45" i="1" l="1"/>
  <c r="F52" i="1" s="1"/>
  <c r="F54" i="1" s="1"/>
  <c r="F56" i="1" s="1"/>
  <c r="D45" i="1"/>
  <c r="D47" i="1" s="1"/>
  <c r="D49" i="1" s="1"/>
  <c r="B45" i="1"/>
  <c r="B47" i="1" s="1"/>
  <c r="B49" i="1" s="1"/>
  <c r="F47" i="1" l="1"/>
  <c r="F49" i="1" s="1"/>
  <c r="D52" i="1"/>
  <c r="D54" i="1" s="1"/>
  <c r="D56" i="1" s="1"/>
</calcChain>
</file>

<file path=xl/sharedStrings.xml><?xml version="1.0" encoding="utf-8"?>
<sst xmlns="http://schemas.openxmlformats.org/spreadsheetml/2006/main" count="60" uniqueCount="57">
  <si>
    <t>Zandgrond</t>
  </si>
  <si>
    <t xml:space="preserve">Kleigrond </t>
  </si>
  <si>
    <t>Mijn bedrijf</t>
  </si>
  <si>
    <t>Mijn toelichting</t>
  </si>
  <si>
    <t>Toegerekende kosten</t>
  </si>
  <si>
    <t>Pootgoed</t>
  </si>
  <si>
    <t>Meststoffen</t>
  </si>
  <si>
    <t>Gewas- en productbeschermingsmiddelen</t>
  </si>
  <si>
    <t>Grond- en gewasonderzoek</t>
  </si>
  <si>
    <t>Berekende rente</t>
  </si>
  <si>
    <t>Overige toegerekende kosten</t>
  </si>
  <si>
    <t>Totaal toegerekende kosten</t>
  </si>
  <si>
    <t>Bewerkingskosten</t>
  </si>
  <si>
    <t>Arbeidkosten (grondb., poten, frezen-schoffelen, spuiten, rooien, transport)</t>
  </si>
  <si>
    <t>Machines: afschrijving en rente</t>
  </si>
  <si>
    <t>Machines: onderhoud</t>
  </si>
  <si>
    <t>Werk door derden (loonwerk)</t>
  </si>
  <si>
    <t>Brandstof (diesel, olie, e.d.)</t>
  </si>
  <si>
    <t>Totale bewerkingskosten</t>
  </si>
  <si>
    <t>Grond en gebouwen</t>
  </si>
  <si>
    <t>Pacht/grondrente/landhuur plus grondlasten</t>
  </si>
  <si>
    <t>Gebouwen-machines/verharding: afschrijving en rente</t>
  </si>
  <si>
    <t>Gebouwen/verharding: onderhoud</t>
  </si>
  <si>
    <t>Totaal grond/gebouwen</t>
  </si>
  <si>
    <r>
      <t>Algemene</t>
    </r>
    <r>
      <rPr>
        <sz val="11"/>
        <rFont val="Gill Sans MT"/>
        <family val="2"/>
      </rPr>
      <t xml:space="preserve"> </t>
    </r>
    <r>
      <rPr>
        <b/>
        <sz val="11"/>
        <rFont val="Gill Sans MT"/>
        <family val="2"/>
      </rPr>
      <t>kosten</t>
    </r>
  </si>
  <si>
    <t>Energie</t>
  </si>
  <si>
    <t>Overige algemene kosten</t>
  </si>
  <si>
    <t>Totaal algemene kosten</t>
  </si>
  <si>
    <t>Overige opbrengsten</t>
  </si>
  <si>
    <t>Diversen (mestaanvoer)</t>
  </si>
  <si>
    <t>Totaal overige opbrengsten</t>
  </si>
  <si>
    <t>Bewaarkosten</t>
  </si>
  <si>
    <t>Kiemremming</t>
  </si>
  <si>
    <t xml:space="preserve">Afschrijving en rente bewaring </t>
  </si>
  <si>
    <t>Onderhoud bewaring</t>
  </si>
  <si>
    <t>Laden aardappelen</t>
  </si>
  <si>
    <t>Energiekosten</t>
  </si>
  <si>
    <t>Totaal bewaarkosten</t>
  </si>
  <si>
    <t>Leveren af-land</t>
  </si>
  <si>
    <t xml:space="preserve">Totale kosten per ha aardappelen </t>
  </si>
  <si>
    <t>Netto kilo opbrengst per ha</t>
  </si>
  <si>
    <t>Kostprijs per netto kg aardappelen</t>
  </si>
  <si>
    <t>Marge risico's ondernemer</t>
  </si>
  <si>
    <t>Reele opbrengstprijs per netto kg aardappelen levering af-land</t>
  </si>
  <si>
    <t>Leveren uit bewaring april ca. een jaar na planten</t>
  </si>
  <si>
    <t>Netto kilo opbrengst per ha (Bewaarverliezen!)</t>
  </si>
  <si>
    <t>Reele opbrengstprijs per netto kg aardappelen levering april</t>
  </si>
  <si>
    <t>HA-opbrengsten gemiddelde van afgelopen vijf jaar</t>
  </si>
  <si>
    <t>Gemiddelde bedrijfssituatie</t>
  </si>
  <si>
    <t>Kosten eigen arbeid en eigen vermogen zijn meegeteld</t>
  </si>
  <si>
    <t>Ondernemersmarge is in voorbeeld gesteld op 15%</t>
  </si>
  <si>
    <t xml:space="preserve"> </t>
  </si>
  <si>
    <t>1) Uitgangspunten in voorbeeld Frank Pieper:</t>
  </si>
  <si>
    <t>In de witte cellen kunt onder 'Mijn bedrijf' u uw eigen gegevens invullen</t>
  </si>
  <si>
    <t>let op: zonder beregenen</t>
  </si>
  <si>
    <t>Voorbeeldbegroting gemiddelde kostprijs fritesaardappelen oogst 2019 van Frank Pieper (excl. BTW) 1)</t>
  </si>
  <si>
    <t>kosten 225,- per keer beregenen per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</si>
</sst>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-"/>
    <numFmt numFmtId="165" formatCode="&quot;€&quot;\ #,##0_-"/>
    <numFmt numFmtId="166" formatCode="&quot;€&quot;\ #,##0.000_-"/>
  </numFmts>
  <fonts count="8" x14ac:knownFonts="1">
    <font>
      <sz val="11"/>
      <color theme="1"/>
      <name val="Calibri"/>
      <family val="2"/>
      <scheme val="minor"/>
    </font>
    <font>
      <b/>
      <sz val="11"/>
      <name val="Gill Sans MT"/>
      <family val="2"/>
    </font>
    <font>
      <sz val="11"/>
      <name val="Gill Sans MT"/>
      <family val="2"/>
    </font>
    <font>
      <b/>
      <sz val="11"/>
      <name val="Gill Sans MT"/>
      <family val="2"/>
    </font>
    <font>
      <sz val="11"/>
      <name val="Arial"/>
      <family val="2"/>
    </font>
    <font>
      <sz val="10"/>
      <name val="Gill Sans MT"/>
      <family val="2"/>
    </font>
    <font>
      <b/>
      <sz val="11"/>
      <color theme="1"/>
      <name val="Calibri"/>
      <family val="2"/>
      <scheme val="minor"/>
    </font>
    <font>
      <sz val="11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1" xfId="0" applyFon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164" fontId="1" fillId="2" borderId="1" xfId="0" applyNumberFormat="1" applyFont="1" applyFill="1" applyBorder="1" applyProtection="1"/>
    <xf numFmtId="164" fontId="6" fillId="2" borderId="0" xfId="0" applyNumberFormat="1" applyFont="1" applyFill="1" applyProtection="1"/>
    <xf numFmtId="165" fontId="2" fillId="2" borderId="1" xfId="0" applyNumberFormat="1" applyFont="1" applyFill="1" applyBorder="1" applyProtection="1"/>
    <xf numFmtId="166" fontId="2" fillId="2" borderId="1" xfId="0" applyNumberFormat="1" applyFont="1" applyFill="1" applyBorder="1" applyProtection="1"/>
    <xf numFmtId="166" fontId="1" fillId="2" borderId="1" xfId="0" applyNumberFormat="1" applyFont="1" applyFill="1" applyBorder="1" applyProtection="1"/>
    <xf numFmtId="165" fontId="0" fillId="2" borderId="1" xfId="0" applyNumberFormat="1" applyFill="1" applyBorder="1" applyProtection="1"/>
    <xf numFmtId="0" fontId="1" fillId="2" borderId="1" xfId="0" applyFont="1" applyFill="1" applyBorder="1" applyProtection="1"/>
    <xf numFmtId="0" fontId="2" fillId="2" borderId="1" xfId="0" applyFont="1" applyFill="1" applyBorder="1" applyProtection="1"/>
    <xf numFmtId="0" fontId="7" fillId="2" borderId="0" xfId="0" applyFont="1" applyFill="1"/>
    <xf numFmtId="0" fontId="1" fillId="2" borderId="0" xfId="0" applyFont="1" applyFill="1" applyProtection="1"/>
    <xf numFmtId="0" fontId="2" fillId="2" borderId="0" xfId="0" applyFont="1" applyFill="1" applyProtection="1"/>
    <xf numFmtId="0" fontId="0" fillId="2" borderId="0" xfId="0" applyFill="1" applyProtection="1"/>
    <xf numFmtId="0" fontId="2" fillId="2" borderId="4" xfId="0" applyFont="1" applyFill="1" applyBorder="1" applyProtection="1"/>
    <xf numFmtId="164" fontId="2" fillId="2" borderId="1" xfId="0" applyNumberFormat="1" applyFont="1" applyFill="1" applyBorder="1" applyProtection="1"/>
    <xf numFmtId="0" fontId="3" fillId="2" borderId="1" xfId="0" applyFont="1" applyFill="1" applyBorder="1" applyProtection="1"/>
    <xf numFmtId="3" fontId="2" fillId="2" borderId="1" xfId="0" applyNumberFormat="1" applyFont="1" applyFill="1" applyBorder="1" applyProtection="1"/>
    <xf numFmtId="9" fontId="2" fillId="2" borderId="1" xfId="0" applyNumberFormat="1" applyFont="1" applyFill="1" applyBorder="1" applyProtection="1"/>
    <xf numFmtId="0" fontId="2" fillId="2" borderId="2" xfId="0" applyFont="1" applyFill="1" applyBorder="1" applyProtection="1"/>
    <xf numFmtId="0" fontId="4" fillId="2" borderId="1" xfId="0" applyFont="1" applyFill="1" applyBorder="1" applyProtection="1"/>
    <xf numFmtId="0" fontId="0" fillId="2" borderId="1" xfId="0" applyFill="1" applyBorder="1" applyProtection="1"/>
    <xf numFmtId="0" fontId="2" fillId="2" borderId="3" xfId="0" applyFont="1" applyFill="1" applyBorder="1" applyProtection="1"/>
    <xf numFmtId="3" fontId="2" fillId="2" borderId="3" xfId="0" applyNumberFormat="1" applyFont="1" applyFill="1" applyBorder="1" applyProtection="1"/>
    <xf numFmtId="164" fontId="2" fillId="2" borderId="3" xfId="0" applyNumberFormat="1" applyFont="1" applyFill="1" applyBorder="1" applyProtection="1"/>
    <xf numFmtId="0" fontId="5" fillId="2" borderId="0" xfId="0" applyFont="1" applyFill="1" applyProtection="1"/>
    <xf numFmtId="0" fontId="0" fillId="2" borderId="0" xfId="0" applyFill="1"/>
    <xf numFmtId="0" fontId="0" fillId="0" borderId="0" xfId="0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tabSelected="1" topLeftCell="A25" zoomScale="94" zoomScaleNormal="94" workbookViewId="0">
      <selection activeCell="G37" sqref="G37"/>
    </sheetView>
  </sheetViews>
  <sheetFormatPr defaultRowHeight="14.4" x14ac:dyDescent="0.3"/>
  <cols>
    <col min="1" max="1" width="65" customWidth="1"/>
    <col min="2" max="2" width="11.6640625" customWidth="1"/>
    <col min="3" max="3" width="3.5546875" customWidth="1"/>
    <col min="5" max="5" width="3.5546875" customWidth="1"/>
    <col min="6" max="6" width="12.33203125" customWidth="1"/>
    <col min="7" max="7" width="61.44140625" customWidth="1"/>
  </cols>
  <sheetData>
    <row r="1" spans="1:8" ht="18" x14ac:dyDescent="0.5">
      <c r="A1" s="16" t="s">
        <v>55</v>
      </c>
      <c r="B1" s="17"/>
      <c r="C1" s="17"/>
      <c r="D1" s="18"/>
      <c r="E1" s="18"/>
      <c r="F1" s="18"/>
      <c r="G1" s="15" t="s">
        <v>53</v>
      </c>
      <c r="H1" s="1"/>
    </row>
    <row r="2" spans="1:8" ht="18" x14ac:dyDescent="0.5">
      <c r="A2" s="16"/>
      <c r="B2" s="17"/>
      <c r="C2" s="17"/>
      <c r="D2" s="18"/>
      <c r="E2" s="18"/>
      <c r="F2" s="18"/>
      <c r="G2" s="31"/>
      <c r="H2" s="1"/>
    </row>
    <row r="3" spans="1:8" ht="18" x14ac:dyDescent="0.5">
      <c r="A3" s="17"/>
      <c r="B3" s="13" t="s">
        <v>0</v>
      </c>
      <c r="C3" s="19"/>
      <c r="D3" s="13" t="s">
        <v>1</v>
      </c>
      <c r="E3" s="18"/>
      <c r="F3" s="13" t="s">
        <v>2</v>
      </c>
      <c r="G3" s="16" t="s">
        <v>3</v>
      </c>
      <c r="H3" s="3"/>
    </row>
    <row r="4" spans="1:8" ht="18" x14ac:dyDescent="0.5">
      <c r="A4" s="13" t="s">
        <v>4</v>
      </c>
      <c r="B4" s="14"/>
      <c r="C4" s="14"/>
      <c r="D4" s="13"/>
      <c r="E4" s="18"/>
      <c r="F4" s="14"/>
      <c r="G4" s="32"/>
      <c r="H4" s="2"/>
    </row>
    <row r="5" spans="1:8" ht="18" x14ac:dyDescent="0.5">
      <c r="A5" s="14" t="s">
        <v>5</v>
      </c>
      <c r="B5" s="20">
        <v>1250</v>
      </c>
      <c r="C5" s="20"/>
      <c r="D5" s="20">
        <v>1250</v>
      </c>
      <c r="E5" s="18"/>
      <c r="F5" s="4">
        <v>0</v>
      </c>
      <c r="G5" s="32"/>
      <c r="H5" s="1"/>
    </row>
    <row r="6" spans="1:8" ht="18" x14ac:dyDescent="0.5">
      <c r="A6" s="14" t="s">
        <v>6</v>
      </c>
      <c r="B6" s="20">
        <v>285</v>
      </c>
      <c r="C6" s="20"/>
      <c r="D6" s="20">
        <v>500</v>
      </c>
      <c r="E6" s="18"/>
      <c r="F6" s="4">
        <v>0</v>
      </c>
      <c r="G6" s="32"/>
      <c r="H6" s="1"/>
    </row>
    <row r="7" spans="1:8" ht="18" x14ac:dyDescent="0.5">
      <c r="A7" s="14" t="s">
        <v>7</v>
      </c>
      <c r="B7" s="20">
        <v>925</v>
      </c>
      <c r="C7" s="20"/>
      <c r="D7" s="20">
        <v>925</v>
      </c>
      <c r="E7" s="18"/>
      <c r="F7" s="4">
        <v>0</v>
      </c>
      <c r="G7" s="32"/>
      <c r="H7" s="1"/>
    </row>
    <row r="8" spans="1:8" ht="18" x14ac:dyDescent="0.5">
      <c r="A8" s="14" t="s">
        <v>8</v>
      </c>
      <c r="B8" s="20">
        <v>10</v>
      </c>
      <c r="C8" s="20"/>
      <c r="D8" s="20">
        <v>10</v>
      </c>
      <c r="E8" s="18"/>
      <c r="F8" s="4"/>
      <c r="G8" s="32"/>
      <c r="H8" s="1"/>
    </row>
    <row r="9" spans="1:8" ht="18" x14ac:dyDescent="0.5">
      <c r="A9" s="14" t="s">
        <v>9</v>
      </c>
      <c r="B9" s="20">
        <f>(B5+B6+B7+B8)*4.5%</f>
        <v>111.14999999999999</v>
      </c>
      <c r="C9" s="20"/>
      <c r="D9" s="20">
        <f>(D5+D6+D7+D8)*4.5%</f>
        <v>120.82499999999999</v>
      </c>
      <c r="E9" s="20"/>
      <c r="F9" s="20">
        <f t="shared" ref="F9" si="0">(F5+F6+F7+F8)*5%</f>
        <v>0</v>
      </c>
      <c r="G9" s="32"/>
      <c r="H9" s="1"/>
    </row>
    <row r="10" spans="1:8" ht="18" x14ac:dyDescent="0.5">
      <c r="A10" s="14" t="s">
        <v>10</v>
      </c>
      <c r="B10" s="20">
        <v>50</v>
      </c>
      <c r="C10" s="20"/>
      <c r="D10" s="20">
        <v>50</v>
      </c>
      <c r="E10" s="18"/>
      <c r="F10" s="4">
        <v>0</v>
      </c>
      <c r="G10" s="32"/>
      <c r="H10" s="1"/>
    </row>
    <row r="11" spans="1:8" ht="18" x14ac:dyDescent="0.5">
      <c r="A11" s="13" t="s">
        <v>11</v>
      </c>
      <c r="B11" s="7">
        <f>SUM(B5:B10)</f>
        <v>2631.15</v>
      </c>
      <c r="C11" s="7"/>
      <c r="D11" s="7">
        <f>SUM(D5:D10)</f>
        <v>2855.8249999999998</v>
      </c>
      <c r="E11" s="7"/>
      <c r="F11" s="7">
        <f>SUM(F5:F10)</f>
        <v>0</v>
      </c>
      <c r="G11" s="32"/>
      <c r="H11" s="1"/>
    </row>
    <row r="12" spans="1:8" ht="18" x14ac:dyDescent="0.5">
      <c r="A12" s="14"/>
      <c r="B12" s="14"/>
      <c r="C12" s="14"/>
      <c r="D12" s="20"/>
      <c r="E12" s="18"/>
      <c r="F12" s="14"/>
      <c r="G12" s="32"/>
      <c r="H12" s="1"/>
    </row>
    <row r="13" spans="1:8" ht="18" x14ac:dyDescent="0.5">
      <c r="A13" s="13" t="s">
        <v>12</v>
      </c>
      <c r="B13" s="14"/>
      <c r="C13" s="14"/>
      <c r="D13" s="7"/>
      <c r="E13" s="18"/>
      <c r="F13" s="14"/>
      <c r="G13" s="32"/>
      <c r="H13" s="1"/>
    </row>
    <row r="14" spans="1:8" ht="18" x14ac:dyDescent="0.5">
      <c r="A14" s="14" t="s">
        <v>13</v>
      </c>
      <c r="B14" s="20">
        <v>925</v>
      </c>
      <c r="C14" s="20"/>
      <c r="D14" s="20">
        <v>925</v>
      </c>
      <c r="E14" s="18"/>
      <c r="F14" s="4">
        <v>0</v>
      </c>
      <c r="G14" s="32"/>
      <c r="H14" s="1"/>
    </row>
    <row r="15" spans="1:8" ht="18" x14ac:dyDescent="0.5">
      <c r="A15" s="14" t="s">
        <v>14</v>
      </c>
      <c r="B15" s="20">
        <v>525</v>
      </c>
      <c r="C15" s="20"/>
      <c r="D15" s="20">
        <v>600</v>
      </c>
      <c r="E15" s="18"/>
      <c r="F15" s="4">
        <v>0</v>
      </c>
      <c r="G15" s="32"/>
      <c r="H15" s="1"/>
    </row>
    <row r="16" spans="1:8" ht="18" x14ac:dyDescent="0.5">
      <c r="A16" s="14" t="s">
        <v>15</v>
      </c>
      <c r="B16" s="20">
        <v>225</v>
      </c>
      <c r="C16" s="20"/>
      <c r="D16" s="20">
        <v>250</v>
      </c>
      <c r="E16" s="18"/>
      <c r="F16" s="4">
        <v>0</v>
      </c>
      <c r="G16" s="32"/>
      <c r="H16" s="1"/>
    </row>
    <row r="17" spans="1:7" ht="18" x14ac:dyDescent="0.5">
      <c r="A17" s="14" t="s">
        <v>16</v>
      </c>
      <c r="B17" s="20">
        <v>220</v>
      </c>
      <c r="C17" s="20"/>
      <c r="D17" s="20">
        <v>230</v>
      </c>
      <c r="E17" s="18"/>
      <c r="F17" s="4">
        <v>0</v>
      </c>
      <c r="G17" s="32"/>
    </row>
    <row r="18" spans="1:7" ht="18" x14ac:dyDescent="0.5">
      <c r="A18" s="14" t="s">
        <v>17</v>
      </c>
      <c r="B18" s="20">
        <v>275</v>
      </c>
      <c r="C18" s="20"/>
      <c r="D18" s="20">
        <v>310</v>
      </c>
      <c r="E18" s="18"/>
      <c r="F18" s="4">
        <v>0</v>
      </c>
      <c r="G18" s="32"/>
    </row>
    <row r="19" spans="1:7" ht="18" x14ac:dyDescent="0.5">
      <c r="A19" s="13" t="s">
        <v>18</v>
      </c>
      <c r="B19" s="7">
        <f>SUM(B14:B18)</f>
        <v>2170</v>
      </c>
      <c r="C19" s="7"/>
      <c r="D19" s="7">
        <f>SUM(D14:D18)</f>
        <v>2315</v>
      </c>
      <c r="E19" s="7"/>
      <c r="F19" s="7">
        <f>SUM(F14:F18)</f>
        <v>0</v>
      </c>
      <c r="G19" s="32"/>
    </row>
    <row r="20" spans="1:7" ht="18" x14ac:dyDescent="0.5">
      <c r="A20" s="14"/>
      <c r="B20" s="14"/>
      <c r="C20" s="14"/>
      <c r="D20" s="20"/>
      <c r="E20" s="18"/>
      <c r="F20" s="14"/>
      <c r="G20" s="32"/>
    </row>
    <row r="21" spans="1:7" ht="18" x14ac:dyDescent="0.5">
      <c r="A21" s="13" t="s">
        <v>19</v>
      </c>
      <c r="B21" s="14"/>
      <c r="C21" s="14"/>
      <c r="D21" s="7"/>
      <c r="E21" s="18"/>
      <c r="F21" s="14"/>
      <c r="G21" s="32"/>
    </row>
    <row r="22" spans="1:7" ht="18" x14ac:dyDescent="0.5">
      <c r="A22" s="14" t="s">
        <v>20</v>
      </c>
      <c r="B22" s="20">
        <v>1250</v>
      </c>
      <c r="C22" s="20"/>
      <c r="D22" s="20">
        <v>1250</v>
      </c>
      <c r="E22" s="18"/>
      <c r="F22" s="4">
        <v>0</v>
      </c>
      <c r="G22" s="32"/>
    </row>
    <row r="23" spans="1:7" ht="18" x14ac:dyDescent="0.5">
      <c r="A23" s="14" t="s">
        <v>21</v>
      </c>
      <c r="B23" s="20">
        <v>180</v>
      </c>
      <c r="C23" s="20"/>
      <c r="D23" s="20">
        <v>180</v>
      </c>
      <c r="E23" s="18"/>
      <c r="F23" s="4">
        <v>0</v>
      </c>
      <c r="G23" s="32"/>
    </row>
    <row r="24" spans="1:7" ht="18" x14ac:dyDescent="0.5">
      <c r="A24" s="14" t="s">
        <v>22</v>
      </c>
      <c r="B24" s="20">
        <v>20</v>
      </c>
      <c r="C24" s="20"/>
      <c r="D24" s="20">
        <v>20</v>
      </c>
      <c r="E24" s="18"/>
      <c r="F24" s="4">
        <v>0</v>
      </c>
      <c r="G24" s="32"/>
    </row>
    <row r="25" spans="1:7" ht="18" x14ac:dyDescent="0.5">
      <c r="A25" s="13" t="s">
        <v>23</v>
      </c>
      <c r="B25" s="7">
        <f>SUM(B22:B24)</f>
        <v>1450</v>
      </c>
      <c r="C25" s="7"/>
      <c r="D25" s="7">
        <f>SUM(D22:D24)</f>
        <v>1450</v>
      </c>
      <c r="E25" s="7"/>
      <c r="F25" s="7">
        <f>SUM(F22:F24)</f>
        <v>0</v>
      </c>
      <c r="G25" s="32"/>
    </row>
    <row r="26" spans="1:7" ht="18" x14ac:dyDescent="0.5">
      <c r="A26" s="14"/>
      <c r="B26" s="14"/>
      <c r="C26" s="14"/>
      <c r="D26" s="20"/>
      <c r="E26" s="18"/>
      <c r="F26" s="14"/>
      <c r="G26" s="32"/>
    </row>
    <row r="27" spans="1:7" ht="18" x14ac:dyDescent="0.5">
      <c r="A27" s="13" t="s">
        <v>24</v>
      </c>
      <c r="B27" s="14"/>
      <c r="C27" s="14"/>
      <c r="D27" s="7"/>
      <c r="E27" s="18"/>
      <c r="F27" s="14"/>
      <c r="G27" s="32"/>
    </row>
    <row r="28" spans="1:7" ht="18" x14ac:dyDescent="0.5">
      <c r="A28" s="14" t="s">
        <v>25</v>
      </c>
      <c r="B28" s="20">
        <v>30</v>
      </c>
      <c r="C28" s="14"/>
      <c r="D28" s="20">
        <v>30</v>
      </c>
      <c r="E28" s="18"/>
      <c r="F28" s="4">
        <v>0</v>
      </c>
      <c r="G28" s="32"/>
    </row>
    <row r="29" spans="1:7" ht="18" x14ac:dyDescent="0.5">
      <c r="A29" s="14" t="s">
        <v>26</v>
      </c>
      <c r="B29" s="20">
        <v>250</v>
      </c>
      <c r="C29" s="20"/>
      <c r="D29" s="20">
        <v>250</v>
      </c>
      <c r="E29" s="18"/>
      <c r="F29" s="4">
        <v>0</v>
      </c>
      <c r="G29" s="32"/>
    </row>
    <row r="30" spans="1:7" ht="18" x14ac:dyDescent="0.5">
      <c r="A30" s="13" t="s">
        <v>27</v>
      </c>
      <c r="B30" s="7">
        <f>SUM(B28:B29)</f>
        <v>280</v>
      </c>
      <c r="C30" s="7"/>
      <c r="D30" s="7">
        <f>SUM(D28:D29)</f>
        <v>280</v>
      </c>
      <c r="E30" s="7"/>
      <c r="F30" s="7">
        <f>SUM(F28:F29)</f>
        <v>0</v>
      </c>
      <c r="G30" s="32"/>
    </row>
    <row r="31" spans="1:7" ht="18" x14ac:dyDescent="0.5">
      <c r="A31" s="14"/>
      <c r="B31" s="14"/>
      <c r="C31" s="14"/>
      <c r="D31" s="20"/>
      <c r="E31" s="18"/>
      <c r="F31" s="14"/>
      <c r="G31" s="32"/>
    </row>
    <row r="32" spans="1:7" ht="18" x14ac:dyDescent="0.5">
      <c r="A32" s="13" t="s">
        <v>28</v>
      </c>
      <c r="B32" s="14"/>
      <c r="C32" s="14"/>
      <c r="D32" s="7"/>
      <c r="E32" s="18"/>
      <c r="F32" s="14"/>
      <c r="G32" s="32"/>
    </row>
    <row r="33" spans="1:7" ht="18" x14ac:dyDescent="0.5">
      <c r="A33" s="14" t="s">
        <v>29</v>
      </c>
      <c r="B33" s="20">
        <v>-100</v>
      </c>
      <c r="C33" s="14"/>
      <c r="D33" s="20">
        <v>-50</v>
      </c>
      <c r="E33" s="18"/>
      <c r="F33" s="4">
        <v>0</v>
      </c>
      <c r="G33" s="32"/>
    </row>
    <row r="34" spans="1:7" ht="18" x14ac:dyDescent="0.5">
      <c r="A34" s="13" t="s">
        <v>30</v>
      </c>
      <c r="B34" s="7">
        <f>SUM(B33)</f>
        <v>-100</v>
      </c>
      <c r="C34" s="7"/>
      <c r="D34" s="7">
        <f>SUM(D33)</f>
        <v>-50</v>
      </c>
      <c r="E34" s="7"/>
      <c r="F34" s="7">
        <f>SUM(F33)</f>
        <v>0</v>
      </c>
      <c r="G34" s="32"/>
    </row>
    <row r="35" spans="1:7" ht="18" x14ac:dyDescent="0.5">
      <c r="A35" s="14"/>
      <c r="B35" s="20"/>
      <c r="C35" s="14"/>
      <c r="D35" s="20"/>
      <c r="E35" s="18"/>
      <c r="F35" s="14"/>
      <c r="G35" s="32"/>
    </row>
    <row r="36" spans="1:7" ht="18" x14ac:dyDescent="0.5">
      <c r="A36" s="21" t="s">
        <v>31</v>
      </c>
      <c r="B36" s="20"/>
      <c r="C36" s="14"/>
      <c r="D36" s="20"/>
      <c r="E36" s="18"/>
      <c r="F36" s="14"/>
      <c r="G36" s="32"/>
    </row>
    <row r="37" spans="1:7" ht="18" x14ac:dyDescent="0.5">
      <c r="A37" s="14" t="s">
        <v>32</v>
      </c>
      <c r="B37" s="20">
        <v>225</v>
      </c>
      <c r="C37" s="14"/>
      <c r="D37" s="20">
        <v>225</v>
      </c>
      <c r="E37" s="18"/>
      <c r="F37" s="4">
        <v>0</v>
      </c>
      <c r="G37" s="32"/>
    </row>
    <row r="38" spans="1:7" ht="18" x14ac:dyDescent="0.5">
      <c r="A38" s="14" t="s">
        <v>33</v>
      </c>
      <c r="B38" s="20">
        <v>450</v>
      </c>
      <c r="C38" s="14"/>
      <c r="D38" s="20">
        <v>450</v>
      </c>
      <c r="E38" s="18"/>
      <c r="F38" s="4">
        <v>0</v>
      </c>
      <c r="G38" s="32"/>
    </row>
    <row r="39" spans="1:7" ht="18" x14ac:dyDescent="0.5">
      <c r="A39" s="14" t="s">
        <v>34</v>
      </c>
      <c r="B39" s="14">
        <v>100</v>
      </c>
      <c r="C39" s="14"/>
      <c r="D39" s="20">
        <v>100</v>
      </c>
      <c r="E39" s="18"/>
      <c r="F39" s="4">
        <v>0</v>
      </c>
      <c r="G39" s="32"/>
    </row>
    <row r="40" spans="1:7" ht="18" x14ac:dyDescent="0.5">
      <c r="A40" s="14" t="s">
        <v>35</v>
      </c>
      <c r="B40" s="14">
        <v>85</v>
      </c>
      <c r="C40" s="14"/>
      <c r="D40" s="20">
        <v>85</v>
      </c>
      <c r="E40" s="18"/>
      <c r="F40" s="4">
        <v>0</v>
      </c>
      <c r="G40" s="32"/>
    </row>
    <row r="41" spans="1:7" ht="18" x14ac:dyDescent="0.5">
      <c r="A41" s="14" t="s">
        <v>36</v>
      </c>
      <c r="B41" s="14">
        <v>225</v>
      </c>
      <c r="C41" s="14"/>
      <c r="D41" s="20">
        <v>225</v>
      </c>
      <c r="E41" s="18"/>
      <c r="F41" s="4">
        <v>0</v>
      </c>
      <c r="G41" s="32"/>
    </row>
    <row r="42" spans="1:7" ht="18" x14ac:dyDescent="0.5">
      <c r="A42" s="13" t="s">
        <v>37</v>
      </c>
      <c r="B42" s="7">
        <f>SUM(B37:B41)</f>
        <v>1085</v>
      </c>
      <c r="C42" s="13"/>
      <c r="D42" s="8">
        <f>SUM(D37:D41)</f>
        <v>1085</v>
      </c>
      <c r="E42" s="8"/>
      <c r="F42" s="8">
        <f>SUM(F37:F41)</f>
        <v>0</v>
      </c>
      <c r="G42" s="32"/>
    </row>
    <row r="43" spans="1:7" ht="18" x14ac:dyDescent="0.5">
      <c r="A43" s="14"/>
      <c r="B43" s="14"/>
      <c r="C43" s="14"/>
      <c r="D43" s="20"/>
      <c r="E43" s="18"/>
      <c r="F43" s="14"/>
      <c r="G43" s="32"/>
    </row>
    <row r="44" spans="1:7" ht="18" x14ac:dyDescent="0.5">
      <c r="A44" s="13" t="s">
        <v>38</v>
      </c>
      <c r="B44" s="13"/>
      <c r="C44" s="13"/>
      <c r="D44" s="7"/>
      <c r="E44" s="18"/>
      <c r="F44" s="14"/>
      <c r="G44" s="32"/>
    </row>
    <row r="45" spans="1:7" ht="18" x14ac:dyDescent="0.5">
      <c r="A45" s="14" t="s">
        <v>39</v>
      </c>
      <c r="B45" s="9">
        <f>B11+B19+B25+B30+B34</f>
        <v>6431.15</v>
      </c>
      <c r="C45" s="9"/>
      <c r="D45" s="9">
        <f>D11+D19+D25+D30+D34</f>
        <v>6850.8249999999998</v>
      </c>
      <c r="E45" s="9"/>
      <c r="F45" s="9">
        <f>F11+F19+F25+F30+F34</f>
        <v>0</v>
      </c>
      <c r="G45" s="32"/>
    </row>
    <row r="46" spans="1:7" ht="18" x14ac:dyDescent="0.5">
      <c r="A46" s="14" t="s">
        <v>40</v>
      </c>
      <c r="B46" s="22">
        <v>55000</v>
      </c>
      <c r="C46" s="22"/>
      <c r="D46" s="20">
        <v>50000</v>
      </c>
      <c r="E46" s="18"/>
      <c r="F46" s="4">
        <v>0</v>
      </c>
      <c r="G46" s="32"/>
    </row>
    <row r="47" spans="1:7" ht="18" x14ac:dyDescent="0.5">
      <c r="A47" s="14" t="s">
        <v>41</v>
      </c>
      <c r="B47" s="10">
        <f>B45/B46</f>
        <v>0.11692999999999999</v>
      </c>
      <c r="C47" s="10"/>
      <c r="D47" s="10">
        <f>D45/D46</f>
        <v>0.13701649999999999</v>
      </c>
      <c r="E47" s="10"/>
      <c r="F47" s="10" t="e">
        <f>F45/F46</f>
        <v>#DIV/0!</v>
      </c>
      <c r="G47" s="32" t="s">
        <v>51</v>
      </c>
    </row>
    <row r="48" spans="1:7" ht="18" x14ac:dyDescent="0.5">
      <c r="A48" s="14" t="s">
        <v>42</v>
      </c>
      <c r="B48" s="23">
        <v>0.15</v>
      </c>
      <c r="C48" s="23"/>
      <c r="D48" s="23">
        <v>0.15</v>
      </c>
      <c r="E48" s="18"/>
      <c r="F48" s="5">
        <v>0</v>
      </c>
      <c r="G48" s="32"/>
    </row>
    <row r="49" spans="1:7" ht="18" x14ac:dyDescent="0.5">
      <c r="A49" s="13" t="s">
        <v>43</v>
      </c>
      <c r="B49" s="11">
        <f>B47*(100%+B48)</f>
        <v>0.13446949999999999</v>
      </c>
      <c r="C49" s="11"/>
      <c r="D49" s="11">
        <f>D47*(100%+D48)</f>
        <v>0.15756897499999997</v>
      </c>
      <c r="E49" s="11"/>
      <c r="F49" s="11" t="e">
        <f>F47*(100%+F48)</f>
        <v>#DIV/0!</v>
      </c>
      <c r="G49" s="32"/>
    </row>
    <row r="50" spans="1:7" ht="18" x14ac:dyDescent="0.5">
      <c r="A50" s="18"/>
      <c r="B50" s="18"/>
      <c r="C50" s="18"/>
      <c r="D50" s="18"/>
      <c r="E50" s="18"/>
      <c r="F50" s="24"/>
      <c r="G50" s="32"/>
    </row>
    <row r="51" spans="1:7" ht="18" x14ac:dyDescent="0.5">
      <c r="A51" s="13" t="s">
        <v>44</v>
      </c>
      <c r="B51" s="25"/>
      <c r="C51" s="25"/>
      <c r="D51" s="25"/>
      <c r="E51" s="26"/>
      <c r="F51" s="14"/>
      <c r="G51" s="32"/>
    </row>
    <row r="52" spans="1:7" ht="18" x14ac:dyDescent="0.5">
      <c r="A52" s="14" t="s">
        <v>39</v>
      </c>
      <c r="B52" s="9">
        <f>+B45+B42</f>
        <v>7516.15</v>
      </c>
      <c r="C52" s="9"/>
      <c r="D52" s="12">
        <f>D45+D42</f>
        <v>7935.8249999999998</v>
      </c>
      <c r="E52" s="12"/>
      <c r="F52" s="12">
        <f>F45+F42</f>
        <v>0</v>
      </c>
      <c r="G52" s="32"/>
    </row>
    <row r="53" spans="1:7" ht="18" x14ac:dyDescent="0.5">
      <c r="A53" s="27" t="s">
        <v>45</v>
      </c>
      <c r="B53" s="28">
        <f>55000*0.95</f>
        <v>52250</v>
      </c>
      <c r="C53" s="28"/>
      <c r="D53" s="29">
        <v>47500</v>
      </c>
      <c r="E53" s="18"/>
      <c r="F53" s="6">
        <v>0</v>
      </c>
      <c r="G53" s="32"/>
    </row>
    <row r="54" spans="1:7" ht="18" x14ac:dyDescent="0.5">
      <c r="A54" s="14" t="s">
        <v>41</v>
      </c>
      <c r="B54" s="10">
        <f>+B52/B53</f>
        <v>0.14384976076555023</v>
      </c>
      <c r="C54" s="10"/>
      <c r="D54" s="10">
        <f>D52/D53</f>
        <v>0.16707</v>
      </c>
      <c r="E54" s="10"/>
      <c r="F54" s="10" t="e">
        <f>F52/F53</f>
        <v>#DIV/0!</v>
      </c>
      <c r="G54" s="32"/>
    </row>
    <row r="55" spans="1:7" ht="18" x14ac:dyDescent="0.5">
      <c r="A55" s="14" t="s">
        <v>42</v>
      </c>
      <c r="B55" s="23">
        <v>0.15</v>
      </c>
      <c r="C55" s="23"/>
      <c r="D55" s="23">
        <v>0.15</v>
      </c>
      <c r="E55" s="18"/>
      <c r="F55" s="5">
        <v>0</v>
      </c>
      <c r="G55" s="32"/>
    </row>
    <row r="56" spans="1:7" ht="18" x14ac:dyDescent="0.5">
      <c r="A56" s="13" t="s">
        <v>46</v>
      </c>
      <c r="B56" s="11">
        <f>B54*(100%+B55)</f>
        <v>0.16542722488038275</v>
      </c>
      <c r="C56" s="11"/>
      <c r="D56" s="11">
        <f>D54*(100%+D55)</f>
        <v>0.19213049999999998</v>
      </c>
      <c r="E56" s="11"/>
      <c r="F56" s="11" t="e">
        <f>F54*(100%+F55)</f>
        <v>#DIV/0!</v>
      </c>
      <c r="G56" s="32"/>
    </row>
    <row r="57" spans="1:7" ht="16.8" x14ac:dyDescent="0.45">
      <c r="A57" s="30"/>
      <c r="B57" s="18"/>
      <c r="C57" s="18"/>
      <c r="D57" s="18"/>
      <c r="E57" s="18"/>
      <c r="F57" s="18"/>
      <c r="G57" t="s">
        <v>54</v>
      </c>
    </row>
    <row r="58" spans="1:7" ht="16.8" x14ac:dyDescent="0.45">
      <c r="A58" s="30" t="s">
        <v>52</v>
      </c>
      <c r="B58" s="18"/>
      <c r="C58" s="18"/>
      <c r="D58" s="18"/>
      <c r="E58" s="18"/>
      <c r="F58" s="18"/>
      <c r="G58" t="s">
        <v>56</v>
      </c>
    </row>
    <row r="59" spans="1:7" x14ac:dyDescent="0.3">
      <c r="A59" s="18" t="s">
        <v>47</v>
      </c>
      <c r="B59" s="18"/>
      <c r="C59" s="18"/>
      <c r="D59" s="18"/>
      <c r="E59" s="18"/>
      <c r="F59" s="18"/>
    </row>
    <row r="60" spans="1:7" x14ac:dyDescent="0.3">
      <c r="A60" s="18" t="s">
        <v>48</v>
      </c>
      <c r="B60" s="18"/>
      <c r="C60" s="18"/>
      <c r="D60" s="18"/>
      <c r="E60" s="18"/>
      <c r="F60" s="18"/>
    </row>
    <row r="61" spans="1:7" x14ac:dyDescent="0.3">
      <c r="A61" s="18" t="s">
        <v>49</v>
      </c>
      <c r="B61" s="18"/>
      <c r="C61" s="18"/>
      <c r="D61" s="18"/>
      <c r="E61" s="18"/>
      <c r="F61" s="18"/>
    </row>
    <row r="62" spans="1:7" x14ac:dyDescent="0.3">
      <c r="A62" s="18" t="s">
        <v>50</v>
      </c>
      <c r="B62" s="18"/>
      <c r="C62" s="18"/>
      <c r="D62" s="18"/>
      <c r="E62" s="18"/>
      <c r="F62" s="18"/>
    </row>
  </sheetData>
  <sheetProtection selectLockedCells="1"/>
  <pageMargins left="0.23622047244094491" right="0.23622047244094491" top="0.74803149606299213" bottom="0.74803149606299213" header="0.31496062992125984" footer="0.31496062992125984"/>
  <pageSetup paperSize="9" scale="6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MSI-PC</dc:creator>
  <cp:lastModifiedBy>Aleid Dik</cp:lastModifiedBy>
  <cp:lastPrinted>2012-01-09T08:11:57Z</cp:lastPrinted>
  <dcterms:created xsi:type="dcterms:W3CDTF">2011-12-21T07:54:28Z</dcterms:created>
  <dcterms:modified xsi:type="dcterms:W3CDTF">2018-12-21T12:25:17Z</dcterms:modified>
</cp:coreProperties>
</file>